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" sheetId="2" r:id="rId1"/>
    <sheet name="расчет недостатка средств" sheetId="3" r:id="rId2"/>
  </sheets>
  <calcPr calcId="124519"/>
</workbook>
</file>

<file path=xl/calcChain.xml><?xml version="1.0" encoding="utf-8"?>
<calcChain xmlns="http://schemas.openxmlformats.org/spreadsheetml/2006/main">
  <c r="U15" i="3"/>
  <c r="R31"/>
  <c r="Q31"/>
  <c r="R46"/>
  <c r="R45"/>
  <c r="R44"/>
  <c r="R43" s="1"/>
  <c r="U28"/>
  <c r="T28"/>
  <c r="R28"/>
  <c r="R29" s="1"/>
  <c r="R30" s="1"/>
  <c r="Q28"/>
  <c r="Q29" s="1"/>
  <c r="Q30" s="1"/>
  <c r="E62"/>
  <c r="T31" l="1"/>
  <c r="T29"/>
  <c r="T30" s="1"/>
  <c r="U31"/>
  <c r="U29"/>
  <c r="U30" s="1"/>
  <c r="M29" l="1"/>
  <c r="M31"/>
  <c r="L31"/>
  <c r="P28"/>
  <c r="O28"/>
  <c r="M28"/>
  <c r="L28"/>
  <c r="L29" s="1"/>
  <c r="M13"/>
  <c r="L13"/>
  <c r="T15"/>
  <c r="R13"/>
  <c r="Q13"/>
  <c r="S12"/>
  <c r="U10"/>
  <c r="T10"/>
  <c r="R10"/>
  <c r="R11" s="1"/>
  <c r="U11" s="1"/>
  <c r="U12" s="1"/>
  <c r="Q10"/>
  <c r="Q11" s="1"/>
  <c r="Q12" s="1"/>
  <c r="M11"/>
  <c r="L11"/>
  <c r="O15"/>
  <c r="P15" s="1"/>
  <c r="P10"/>
  <c r="O10"/>
  <c r="M10"/>
  <c r="L10"/>
  <c r="K65"/>
  <c r="K64"/>
  <c r="K63"/>
  <c r="I62"/>
  <c r="B62"/>
  <c r="H13"/>
  <c r="G13"/>
  <c r="I43"/>
  <c r="B43"/>
  <c r="I37"/>
  <c r="B37"/>
  <c r="H31"/>
  <c r="G31"/>
  <c r="E31"/>
  <c r="C31"/>
  <c r="B31"/>
  <c r="I30"/>
  <c r="K28"/>
  <c r="J28"/>
  <c r="H28"/>
  <c r="H29" s="1"/>
  <c r="G28"/>
  <c r="G29" s="1"/>
  <c r="F28"/>
  <c r="E28"/>
  <c r="C28"/>
  <c r="C29" s="1"/>
  <c r="F29" s="1"/>
  <c r="B28"/>
  <c r="B29" s="1"/>
  <c r="E29" s="1"/>
  <c r="K15"/>
  <c r="J15"/>
  <c r="C13"/>
  <c r="B13"/>
  <c r="I12"/>
  <c r="K10"/>
  <c r="J10"/>
  <c r="H10"/>
  <c r="H11" s="1"/>
  <c r="G10"/>
  <c r="G11" s="1"/>
  <c r="F10"/>
  <c r="E10"/>
  <c r="C10"/>
  <c r="C11" s="1"/>
  <c r="F11" s="1"/>
  <c r="B10"/>
  <c r="E15" s="1"/>
  <c r="F15" s="1"/>
  <c r="K41" i="2"/>
  <c r="K44"/>
  <c r="K43"/>
  <c r="K42"/>
  <c r="I41"/>
  <c r="B41"/>
  <c r="I35"/>
  <c r="B35"/>
  <c r="K31"/>
  <c r="J31"/>
  <c r="E31"/>
  <c r="H31"/>
  <c r="G31"/>
  <c r="R12" i="3" l="1"/>
  <c r="P31"/>
  <c r="M30"/>
  <c r="P29"/>
  <c r="P30" s="1"/>
  <c r="L30"/>
  <c r="O29"/>
  <c r="O30" s="1"/>
  <c r="O31"/>
  <c r="T11"/>
  <c r="T12" s="1"/>
  <c r="P11"/>
  <c r="P12" s="1"/>
  <c r="M12"/>
  <c r="L12"/>
  <c r="O11"/>
  <c r="O12" s="1"/>
  <c r="K62"/>
  <c r="H30"/>
  <c r="K31"/>
  <c r="K29"/>
  <c r="K30" s="1"/>
  <c r="K11"/>
  <c r="K12" s="1"/>
  <c r="H12"/>
  <c r="G30"/>
  <c r="J31"/>
  <c r="J29"/>
  <c r="J30" s="1"/>
  <c r="G12"/>
  <c r="J11"/>
  <c r="J12" s="1"/>
  <c r="B11"/>
  <c r="E11" s="1"/>
  <c r="C31" i="2"/>
  <c r="B31"/>
  <c r="I30"/>
  <c r="K28"/>
  <c r="J28"/>
  <c r="H28"/>
  <c r="H29" s="1"/>
  <c r="G28"/>
  <c r="G29" s="1"/>
  <c r="F28"/>
  <c r="E28"/>
  <c r="C28"/>
  <c r="C29" s="1"/>
  <c r="F29" s="1"/>
  <c r="B28"/>
  <c r="K15"/>
  <c r="J15"/>
  <c r="I12"/>
  <c r="C13"/>
  <c r="B13"/>
  <c r="K10"/>
  <c r="J10"/>
  <c r="H10"/>
  <c r="H11" s="1"/>
  <c r="K11" s="1"/>
  <c r="G10"/>
  <c r="G11" s="1"/>
  <c r="J11" s="1"/>
  <c r="F10"/>
  <c r="E10"/>
  <c r="C10"/>
  <c r="C11" s="1"/>
  <c r="F11" s="1"/>
  <c r="B10"/>
  <c r="E15" s="1"/>
  <c r="F15" s="1"/>
  <c r="K29" l="1"/>
  <c r="K30" s="1"/>
  <c r="H30"/>
  <c r="J29"/>
  <c r="B29"/>
  <c r="E29" s="1"/>
  <c r="K12"/>
  <c r="H12"/>
  <c r="B11"/>
  <c r="E11" s="1"/>
  <c r="J12" s="1"/>
  <c r="G30" l="1"/>
  <c r="J30"/>
  <c r="G12"/>
</calcChain>
</file>

<file path=xl/sharedStrings.xml><?xml version="1.0" encoding="utf-8"?>
<sst xmlns="http://schemas.openxmlformats.org/spreadsheetml/2006/main" count="190" uniqueCount="58">
  <si>
    <t>наименование показателя</t>
  </si>
  <si>
    <t>2021 год</t>
  </si>
  <si>
    <t>2022 год</t>
  </si>
  <si>
    <t>Питание детей из средств Минобразования</t>
  </si>
  <si>
    <t>Канцтовары, культобслуживание</t>
  </si>
  <si>
    <t>Хозяйственные товары</t>
  </si>
  <si>
    <t>Лечение (приобретение медикаментов, первая неотложная помощь)</t>
  </si>
  <si>
    <t>Стоимость 1 дня</t>
  </si>
  <si>
    <t>Стоимость путевки 18 дней</t>
  </si>
  <si>
    <t>Отклонение</t>
  </si>
  <si>
    <t>Оплата путовки через КСОЦОН</t>
  </si>
  <si>
    <t>Смета оздоровительного лагеря с дневным пребыванием детей района на 2022 год</t>
  </si>
  <si>
    <t>стоимость путевки</t>
  </si>
  <si>
    <t>от 7 до 12 лет</t>
  </si>
  <si>
    <t>12 лет и старше</t>
  </si>
  <si>
    <t>компенсация (2500+1374,5)</t>
  </si>
  <si>
    <t>родительская доля</t>
  </si>
  <si>
    <t>дополнительно</t>
  </si>
  <si>
    <t>оплата родителями расходов, кроме питания</t>
  </si>
  <si>
    <t xml:space="preserve">компенсация </t>
  </si>
  <si>
    <t>Смета оздоровительного лагеря с дневным пребыванием детей Ромашка на 2022 год</t>
  </si>
  <si>
    <t>Питание детей из средств родителей</t>
  </si>
  <si>
    <t>медобслуживание (зарплата медработника)</t>
  </si>
  <si>
    <t>Развлекательные мероприятия (экскурсии, театр)</t>
  </si>
  <si>
    <t>выделено средств на частичную оплату, всего</t>
  </si>
  <si>
    <t>областной бюджет</t>
  </si>
  <si>
    <t>местный бюджет</t>
  </si>
  <si>
    <t>фактически использовано на частич.оплату</t>
  </si>
  <si>
    <t>количество детей, всего</t>
  </si>
  <si>
    <t>по школам</t>
  </si>
  <si>
    <t>ЦДТ "Ромашка"</t>
  </si>
  <si>
    <t>"Прометей" + загор.лагеря</t>
  </si>
  <si>
    <t>план кол-ва детей на выплату</t>
  </si>
  <si>
    <t>планируемое количество детей, всего</t>
  </si>
  <si>
    <t>расчет планируемого расхода на частич.выплату стоимости путевок для детей работающих граждан</t>
  </si>
  <si>
    <t xml:space="preserve">расчет средней стоимости питания </t>
  </si>
  <si>
    <t>369 руб. + 432 руб. / 2 = 400,5 руб.</t>
  </si>
  <si>
    <t>средняя стоимость питания за 18 дней</t>
  </si>
  <si>
    <t>400,5 руб. * 18 дней = 7209 руб.</t>
  </si>
  <si>
    <t>7209 руб. * 75% = 5406,75 руб.</t>
  </si>
  <si>
    <t>Приложение</t>
  </si>
  <si>
    <t>Расчет планируемого расхода на частичную оплату стоимости путевок для детей работающих граждан в организации отдыха и оздоровления детей в каникулярное время</t>
  </si>
  <si>
    <t>необходимо дополнительных средств для выплаты частичн. стоим путевок</t>
  </si>
  <si>
    <t>75% от стоимости набора продуктов питания на 1 реб. в 2022 году</t>
  </si>
  <si>
    <t>в том числе за счет средств областного бюджета</t>
  </si>
  <si>
    <t>выделено средств на частичную оплатусогласно соглашения, всего</t>
  </si>
  <si>
    <t>в том числе, областной бюджет</t>
  </si>
  <si>
    <t>местного бюджета</t>
  </si>
  <si>
    <t>5406,75 руб. * 489 ребенка (пришкольные лагеря) + 200000 руб. (загор. лагеря) - 1687365,56 руб. (предусмотрено в бюджете на 2022 год) = 1 156 535,19 руб.</t>
  </si>
  <si>
    <t>руб.</t>
  </si>
  <si>
    <t>Смета оздоровительного лагеря с дневным пребыванием детей района на 2023 год</t>
  </si>
  <si>
    <t>2023 год 21 день</t>
  </si>
  <si>
    <t>2023 год 18 день</t>
  </si>
  <si>
    <t>Стоимость путевки 21 дней</t>
  </si>
  <si>
    <t>план кол-во детей на выплату по Министерству образования на 2023</t>
  </si>
  <si>
    <t>Смета оздоровительного лагеря с дневным пребыванием детей Ромашка на 2023 год</t>
  </si>
  <si>
    <t>2022 год 18 дней</t>
  </si>
  <si>
    <t>планируемое количество детей на лето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</si>
</sst>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3" fillId="2" borderId="0" xfId="0" applyFont="1" applyFill="1"/>
    <xf numFmtId="0" fontId="0" fillId="0" borderId="0" xfId="0" applyAlignment="1"/>
    <xf numFmtId="0" fontId="3" fillId="0" borderId="0" xfId="0" applyFont="1" applyAlignme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8" xfId="0" applyFont="1" applyFill="1" applyBorder="1"/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opLeftCell="A7" workbookViewId="0">
      <selection activeCell="A5" sqref="A1:L1048576"/>
    </sheetView>
  </sheetViews>
  <sheetFormatPr defaultRowHeight="15"/>
  <cols>
    <col min="1" max="1" width="49" customWidth="1"/>
    <col min="2" max="2" width="11" hidden="1" customWidth="1"/>
    <col min="3" max="3" width="12.140625" hidden="1" customWidth="1"/>
    <col min="4" max="4" width="13.28515625" hidden="1" customWidth="1"/>
    <col min="5" max="5" width="10.7109375" hidden="1" customWidth="1"/>
    <col min="6" max="6" width="10.42578125" hidden="1" customWidth="1"/>
    <col min="7" max="7" width="12.85546875" customWidth="1"/>
    <col min="8" max="8" width="11.85546875" customWidth="1"/>
    <col min="9" max="9" width="11" customWidth="1"/>
    <col min="10" max="11" width="12.5703125" customWidth="1"/>
  </cols>
  <sheetData>
    <row r="1" spans="1:11" ht="12.75" customHeight="1" thickBo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" customHeight="1">
      <c r="A2" s="26" t="s">
        <v>0</v>
      </c>
      <c r="B2" s="29" t="s">
        <v>1</v>
      </c>
      <c r="C2" s="30"/>
      <c r="D2" s="30"/>
      <c r="E2" s="30"/>
      <c r="F2" s="31"/>
      <c r="G2" s="29" t="s">
        <v>2</v>
      </c>
      <c r="H2" s="30"/>
      <c r="I2" s="30"/>
      <c r="J2" s="30"/>
      <c r="K2" s="31"/>
    </row>
    <row r="3" spans="1:11" ht="12.75" customHeight="1">
      <c r="A3" s="27"/>
      <c r="B3" s="32" t="s">
        <v>12</v>
      </c>
      <c r="C3" s="33"/>
      <c r="D3" s="34" t="s">
        <v>15</v>
      </c>
      <c r="E3" s="36" t="s">
        <v>16</v>
      </c>
      <c r="F3" s="37"/>
      <c r="G3" s="38" t="s">
        <v>12</v>
      </c>
      <c r="H3" s="39"/>
      <c r="I3" s="34" t="s">
        <v>19</v>
      </c>
      <c r="J3" s="36" t="s">
        <v>16</v>
      </c>
      <c r="K3" s="37"/>
    </row>
    <row r="4" spans="1:11" ht="22.5" customHeight="1">
      <c r="A4" s="28"/>
      <c r="B4" s="9" t="s">
        <v>13</v>
      </c>
      <c r="C4" s="1" t="s">
        <v>14</v>
      </c>
      <c r="D4" s="35"/>
      <c r="E4" s="1" t="s">
        <v>13</v>
      </c>
      <c r="F4" s="10" t="s">
        <v>14</v>
      </c>
      <c r="G4" s="9" t="s">
        <v>13</v>
      </c>
      <c r="H4" s="1" t="s">
        <v>14</v>
      </c>
      <c r="I4" s="35"/>
      <c r="J4" s="1" t="s">
        <v>13</v>
      </c>
      <c r="K4" s="10" t="s">
        <v>14</v>
      </c>
    </row>
    <row r="5" spans="1:11" ht="14.25" customHeight="1">
      <c r="A5" s="6" t="s">
        <v>3</v>
      </c>
      <c r="B5" s="11">
        <v>248</v>
      </c>
      <c r="C5" s="2">
        <v>287</v>
      </c>
      <c r="D5" s="2"/>
      <c r="E5" s="2"/>
      <c r="F5" s="12"/>
      <c r="G5" s="11">
        <v>369</v>
      </c>
      <c r="H5" s="2">
        <v>432</v>
      </c>
      <c r="I5" s="2"/>
      <c r="J5" s="2"/>
      <c r="K5" s="12"/>
    </row>
    <row r="6" spans="1:11" ht="14.25" customHeight="1">
      <c r="A6" s="7" t="s">
        <v>4</v>
      </c>
      <c r="B6" s="11">
        <v>25</v>
      </c>
      <c r="C6" s="2">
        <v>25</v>
      </c>
      <c r="D6" s="2"/>
      <c r="E6" s="2"/>
      <c r="F6" s="12"/>
      <c r="G6" s="11">
        <v>25</v>
      </c>
      <c r="H6" s="2">
        <v>25</v>
      </c>
      <c r="I6" s="2"/>
      <c r="J6" s="2"/>
      <c r="K6" s="12"/>
    </row>
    <row r="7" spans="1:11" ht="13.5" customHeight="1">
      <c r="A7" s="7" t="s">
        <v>5</v>
      </c>
      <c r="B7" s="11">
        <v>15</v>
      </c>
      <c r="C7" s="2">
        <v>15</v>
      </c>
      <c r="D7" s="2"/>
      <c r="E7" s="2"/>
      <c r="F7" s="12"/>
      <c r="G7" s="11">
        <v>15</v>
      </c>
      <c r="H7" s="2">
        <v>15</v>
      </c>
      <c r="I7" s="2"/>
      <c r="J7" s="2"/>
      <c r="K7" s="12"/>
    </row>
    <row r="8" spans="1:11" ht="12" customHeight="1">
      <c r="A8" s="8" t="s">
        <v>6</v>
      </c>
      <c r="B8" s="11">
        <v>4</v>
      </c>
      <c r="C8" s="2">
        <v>4</v>
      </c>
      <c r="D8" s="2"/>
      <c r="E8" s="2"/>
      <c r="F8" s="12"/>
      <c r="G8" s="11">
        <v>4</v>
      </c>
      <c r="H8" s="2">
        <v>4</v>
      </c>
      <c r="I8" s="2"/>
      <c r="J8" s="2"/>
      <c r="K8" s="12"/>
    </row>
    <row r="9" spans="1:11" ht="14.25" customHeight="1">
      <c r="A9" s="8" t="s">
        <v>23</v>
      </c>
      <c r="B9" s="11">
        <v>15</v>
      </c>
      <c r="C9" s="2">
        <v>15</v>
      </c>
      <c r="D9" s="2"/>
      <c r="E9" s="2"/>
      <c r="F9" s="12"/>
      <c r="G9" s="11">
        <v>15</v>
      </c>
      <c r="H9" s="2">
        <v>15</v>
      </c>
      <c r="I9" s="2"/>
      <c r="J9" s="2"/>
      <c r="K9" s="12"/>
    </row>
    <row r="10" spans="1:11" ht="12.75" customHeight="1">
      <c r="A10" s="7" t="s">
        <v>7</v>
      </c>
      <c r="B10" s="11">
        <f>SUM(B5:B9)</f>
        <v>307</v>
      </c>
      <c r="C10" s="2">
        <f>SUM(C5:C9)</f>
        <v>346</v>
      </c>
      <c r="D10" s="2"/>
      <c r="E10" s="2">
        <f t="shared" ref="E10:H10" si="0">SUM(E5:E9)</f>
        <v>0</v>
      </c>
      <c r="F10" s="12">
        <f t="shared" si="0"/>
        <v>0</v>
      </c>
      <c r="G10" s="11">
        <f t="shared" si="0"/>
        <v>428</v>
      </c>
      <c r="H10" s="2">
        <f t="shared" si="0"/>
        <v>491</v>
      </c>
      <c r="I10" s="2"/>
      <c r="J10" s="2">
        <f t="shared" ref="J10:K10" si="1">SUM(J5:J9)</f>
        <v>0</v>
      </c>
      <c r="K10" s="12">
        <f t="shared" si="1"/>
        <v>0</v>
      </c>
    </row>
    <row r="11" spans="1:11">
      <c r="A11" s="7" t="s">
        <v>8</v>
      </c>
      <c r="B11" s="11">
        <f>B10*18</f>
        <v>5526</v>
      </c>
      <c r="C11" s="2">
        <f>C10*18</f>
        <v>6228</v>
      </c>
      <c r="D11" s="2">
        <v>2500</v>
      </c>
      <c r="E11" s="2">
        <f>B11-D11</f>
        <v>3026</v>
      </c>
      <c r="F11" s="12">
        <f>C11-D11</f>
        <v>3728</v>
      </c>
      <c r="G11" s="11">
        <f t="shared" ref="G11:H11" si="2">G10*18</f>
        <v>7704</v>
      </c>
      <c r="H11" s="2">
        <f t="shared" si="2"/>
        <v>8838</v>
      </c>
      <c r="I11" s="2">
        <v>3312</v>
      </c>
      <c r="J11" s="2">
        <f>G11-I11</f>
        <v>4392</v>
      </c>
      <c r="K11" s="12">
        <f>H11-I11</f>
        <v>5526</v>
      </c>
    </row>
    <row r="12" spans="1:11" ht="12" customHeight="1">
      <c r="A12" s="7" t="s">
        <v>9</v>
      </c>
      <c r="B12" s="11"/>
      <c r="C12" s="2"/>
      <c r="D12" s="2"/>
      <c r="E12" s="2"/>
      <c r="F12" s="12"/>
      <c r="G12" s="11">
        <f>G11-B11</f>
        <v>2178</v>
      </c>
      <c r="H12" s="2">
        <f>H11-C11</f>
        <v>2610</v>
      </c>
      <c r="I12" s="2">
        <f>I11-D11</f>
        <v>812</v>
      </c>
      <c r="J12" s="2">
        <f>J11-E11</f>
        <v>1366</v>
      </c>
      <c r="K12" s="12">
        <f>K11-F11</f>
        <v>1798</v>
      </c>
    </row>
    <row r="13" spans="1:11" ht="13.5" customHeight="1">
      <c r="A13" s="7" t="s">
        <v>10</v>
      </c>
      <c r="B13" s="11">
        <f>B5*18</f>
        <v>4464</v>
      </c>
      <c r="C13" s="2">
        <f>C5*18</f>
        <v>5166</v>
      </c>
      <c r="D13" s="2"/>
      <c r="E13" s="2"/>
      <c r="F13" s="12"/>
      <c r="G13" s="11"/>
      <c r="H13" s="2"/>
      <c r="I13" s="2"/>
      <c r="J13" s="2"/>
      <c r="K13" s="12"/>
    </row>
    <row r="14" spans="1:11" ht="12.75" customHeight="1">
      <c r="A14" s="7" t="s">
        <v>17</v>
      </c>
      <c r="B14" s="11"/>
      <c r="C14" s="2"/>
      <c r="D14" s="2">
        <v>1374.5</v>
      </c>
      <c r="E14" s="2"/>
      <c r="F14" s="12"/>
      <c r="G14" s="11"/>
      <c r="H14" s="2"/>
      <c r="I14" s="2"/>
      <c r="J14" s="2"/>
      <c r="K14" s="12"/>
    </row>
    <row r="15" spans="1:11" ht="12" customHeight="1" thickBot="1">
      <c r="A15" s="6" t="s">
        <v>18</v>
      </c>
      <c r="B15" s="13"/>
      <c r="C15" s="14"/>
      <c r="D15" s="14"/>
      <c r="E15" s="14">
        <f>(B10-B5)*18</f>
        <v>1062</v>
      </c>
      <c r="F15" s="15">
        <f>E15</f>
        <v>1062</v>
      </c>
      <c r="G15" s="13"/>
      <c r="H15" s="14"/>
      <c r="I15" s="14"/>
      <c r="J15" s="14">
        <f>SUM(G6:G9)*18</f>
        <v>1062</v>
      </c>
      <c r="K15" s="15">
        <f>J15</f>
        <v>1062</v>
      </c>
    </row>
    <row r="16" spans="1:11" ht="7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 thickBot="1">
      <c r="A17" s="24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.75" customHeight="1">
      <c r="A18" s="26" t="s">
        <v>0</v>
      </c>
      <c r="B18" s="29" t="s">
        <v>1</v>
      </c>
      <c r="C18" s="30"/>
      <c r="D18" s="30"/>
      <c r="E18" s="30"/>
      <c r="F18" s="31"/>
      <c r="G18" s="29" t="s">
        <v>2</v>
      </c>
      <c r="H18" s="30"/>
      <c r="I18" s="30"/>
      <c r="J18" s="30"/>
      <c r="K18" s="31"/>
    </row>
    <row r="19" spans="1:11" ht="10.5" customHeight="1">
      <c r="A19" s="27"/>
      <c r="B19" s="32" t="s">
        <v>12</v>
      </c>
      <c r="C19" s="33"/>
      <c r="D19" s="34" t="s">
        <v>15</v>
      </c>
      <c r="E19" s="36" t="s">
        <v>16</v>
      </c>
      <c r="F19" s="37"/>
      <c r="G19" s="38" t="s">
        <v>12</v>
      </c>
      <c r="H19" s="39"/>
      <c r="I19" s="34" t="s">
        <v>19</v>
      </c>
      <c r="J19" s="36" t="s">
        <v>16</v>
      </c>
      <c r="K19" s="37"/>
    </row>
    <row r="20" spans="1:11" ht="24" customHeight="1">
      <c r="A20" s="28"/>
      <c r="B20" s="9" t="s">
        <v>13</v>
      </c>
      <c r="C20" s="1" t="s">
        <v>14</v>
      </c>
      <c r="D20" s="35"/>
      <c r="E20" s="1" t="s">
        <v>13</v>
      </c>
      <c r="F20" s="10" t="s">
        <v>14</v>
      </c>
      <c r="G20" s="9" t="s">
        <v>13</v>
      </c>
      <c r="H20" s="1" t="s">
        <v>14</v>
      </c>
      <c r="I20" s="35"/>
      <c r="J20" s="1" t="s">
        <v>13</v>
      </c>
      <c r="K20" s="10" t="s">
        <v>14</v>
      </c>
    </row>
    <row r="21" spans="1:11" ht="13.5" customHeight="1">
      <c r="A21" s="6" t="s">
        <v>3</v>
      </c>
      <c r="B21" s="11">
        <v>248</v>
      </c>
      <c r="C21" s="2">
        <v>287</v>
      </c>
      <c r="D21" s="2"/>
      <c r="E21" s="2"/>
      <c r="F21" s="12"/>
      <c r="G21" s="11">
        <v>369</v>
      </c>
      <c r="H21" s="2">
        <v>432</v>
      </c>
      <c r="I21" s="2"/>
      <c r="J21" s="2"/>
      <c r="K21" s="12"/>
    </row>
    <row r="22" spans="1:11">
      <c r="A22" s="6" t="s">
        <v>21</v>
      </c>
      <c r="B22" s="11">
        <v>132</v>
      </c>
      <c r="C22" s="2">
        <v>123</v>
      </c>
      <c r="D22" s="2"/>
      <c r="E22" s="2"/>
      <c r="F22" s="12"/>
      <c r="G22" s="11">
        <v>81</v>
      </c>
      <c r="H22" s="2">
        <v>48</v>
      </c>
      <c r="I22" s="2"/>
      <c r="J22" s="2"/>
      <c r="K22" s="12"/>
    </row>
    <row r="23" spans="1:11" ht="13.5" customHeight="1">
      <c r="A23" s="7" t="s">
        <v>4</v>
      </c>
      <c r="B23" s="11">
        <v>34</v>
      </c>
      <c r="C23" s="2">
        <v>34</v>
      </c>
      <c r="D23" s="2"/>
      <c r="E23" s="2"/>
      <c r="F23" s="12"/>
      <c r="G23" s="11">
        <v>40</v>
      </c>
      <c r="H23" s="2">
        <v>40</v>
      </c>
      <c r="I23" s="2"/>
      <c r="J23" s="2"/>
      <c r="K23" s="12"/>
    </row>
    <row r="24" spans="1:11" ht="12" customHeight="1">
      <c r="A24" s="7" t="s">
        <v>5</v>
      </c>
      <c r="B24" s="11">
        <v>20</v>
      </c>
      <c r="C24" s="2">
        <v>20</v>
      </c>
      <c r="D24" s="2"/>
      <c r="E24" s="2"/>
      <c r="F24" s="12"/>
      <c r="G24" s="11">
        <v>30</v>
      </c>
      <c r="H24" s="2">
        <v>30</v>
      </c>
      <c r="I24" s="2"/>
      <c r="J24" s="2"/>
      <c r="K24" s="12"/>
    </row>
    <row r="25" spans="1:11" ht="12" customHeight="1">
      <c r="A25" s="7" t="s">
        <v>22</v>
      </c>
      <c r="B25" s="11">
        <v>18</v>
      </c>
      <c r="C25" s="2">
        <v>18</v>
      </c>
      <c r="D25" s="2"/>
      <c r="E25" s="2"/>
      <c r="F25" s="12"/>
      <c r="G25" s="11">
        <v>20</v>
      </c>
      <c r="H25" s="2">
        <v>20</v>
      </c>
      <c r="I25" s="2"/>
      <c r="J25" s="2"/>
      <c r="K25" s="12"/>
    </row>
    <row r="26" spans="1:11" ht="10.5" customHeight="1">
      <c r="A26" s="8" t="s">
        <v>6</v>
      </c>
      <c r="B26" s="11">
        <v>5</v>
      </c>
      <c r="C26" s="2">
        <v>5</v>
      </c>
      <c r="D26" s="2"/>
      <c r="E26" s="2"/>
      <c r="F26" s="12"/>
      <c r="G26" s="11">
        <v>7</v>
      </c>
      <c r="H26" s="2">
        <v>7</v>
      </c>
      <c r="I26" s="2"/>
      <c r="J26" s="2"/>
      <c r="K26" s="12"/>
    </row>
    <row r="27" spans="1:11" ht="14.25" customHeight="1">
      <c r="A27" s="8" t="s">
        <v>23</v>
      </c>
      <c r="B27" s="11">
        <v>20</v>
      </c>
      <c r="C27" s="2">
        <v>20</v>
      </c>
      <c r="D27" s="2"/>
      <c r="E27" s="2"/>
      <c r="F27" s="12"/>
      <c r="G27" s="11">
        <v>25</v>
      </c>
      <c r="H27" s="2">
        <v>25</v>
      </c>
      <c r="I27" s="2"/>
      <c r="J27" s="2"/>
      <c r="K27" s="12"/>
    </row>
    <row r="28" spans="1:11" ht="12.75" customHeight="1">
      <c r="A28" s="7" t="s">
        <v>7</v>
      </c>
      <c r="B28" s="11">
        <f>SUM(B21:B27)</f>
        <v>477</v>
      </c>
      <c r="C28" s="2">
        <f>SUM(C21:C27)</f>
        <v>507</v>
      </c>
      <c r="D28" s="2"/>
      <c r="E28" s="2">
        <f t="shared" ref="E28" si="3">SUM(E21:E27)</f>
        <v>0</v>
      </c>
      <c r="F28" s="12">
        <f t="shared" ref="F28" si="4">SUM(F21:F27)</f>
        <v>0</v>
      </c>
      <c r="G28" s="11">
        <f t="shared" ref="G28" si="5">SUM(G21:G27)</f>
        <v>572</v>
      </c>
      <c r="H28" s="2">
        <f t="shared" ref="H28" si="6">SUM(H21:H27)</f>
        <v>602</v>
      </c>
      <c r="I28" s="2"/>
      <c r="J28" s="2">
        <f t="shared" ref="J28" si="7">SUM(J21:J27)</f>
        <v>0</v>
      </c>
      <c r="K28" s="12">
        <f t="shared" ref="K28" si="8">SUM(K21:K27)</f>
        <v>0</v>
      </c>
    </row>
    <row r="29" spans="1:11" ht="13.5" customHeight="1">
      <c r="A29" s="7" t="s">
        <v>8</v>
      </c>
      <c r="B29" s="11">
        <f>B28*18</f>
        <v>8586</v>
      </c>
      <c r="C29" s="2">
        <f>C28*18</f>
        <v>9126</v>
      </c>
      <c r="D29" s="2">
        <v>2500</v>
      </c>
      <c r="E29" s="2">
        <f>B29-D29</f>
        <v>6086</v>
      </c>
      <c r="F29" s="12">
        <f>C29-D29</f>
        <v>6626</v>
      </c>
      <c r="G29" s="11">
        <f t="shared" ref="G29" si="9">G28*18</f>
        <v>10296</v>
      </c>
      <c r="H29" s="2">
        <f t="shared" ref="H29" si="10">H28*18</f>
        <v>10836</v>
      </c>
      <c r="I29" s="2">
        <v>3312</v>
      </c>
      <c r="J29" s="2">
        <f>G29-I29</f>
        <v>6984</v>
      </c>
      <c r="K29" s="12">
        <f>H29-I29</f>
        <v>7524</v>
      </c>
    </row>
    <row r="30" spans="1:11" ht="12.75" customHeight="1">
      <c r="A30" s="7" t="s">
        <v>9</v>
      </c>
      <c r="B30" s="11"/>
      <c r="C30" s="2"/>
      <c r="D30" s="2"/>
      <c r="E30" s="2"/>
      <c r="F30" s="12"/>
      <c r="G30" s="11">
        <f>G29-B29</f>
        <v>1710</v>
      </c>
      <c r="H30" s="2">
        <f>H29-C29</f>
        <v>1710</v>
      </c>
      <c r="I30" s="2">
        <f>I29-D29</f>
        <v>812</v>
      </c>
      <c r="J30" s="2">
        <f>J29-E29</f>
        <v>898</v>
      </c>
      <c r="K30" s="12">
        <f>K29-F29</f>
        <v>898</v>
      </c>
    </row>
    <row r="31" spans="1:11" ht="12" customHeight="1">
      <c r="A31" s="7" t="s">
        <v>10</v>
      </c>
      <c r="B31" s="11">
        <f>B21*18</f>
        <v>4464</v>
      </c>
      <c r="C31" s="2">
        <f>C21*18</f>
        <v>5166</v>
      </c>
      <c r="D31" s="2"/>
      <c r="E31" s="2">
        <f>B21*18</f>
        <v>4464</v>
      </c>
      <c r="F31" s="12"/>
      <c r="G31" s="11">
        <f>G21*18</f>
        <v>6642</v>
      </c>
      <c r="H31" s="2">
        <f>H21*18</f>
        <v>7776</v>
      </c>
      <c r="I31" s="2"/>
      <c r="J31" s="2">
        <f>G29-G31</f>
        <v>3654</v>
      </c>
      <c r="K31" s="12">
        <f>H29-H31</f>
        <v>3060</v>
      </c>
    </row>
    <row r="32" spans="1:11" ht="12.75" customHeight="1">
      <c r="A32" s="7" t="s">
        <v>17</v>
      </c>
      <c r="B32" s="11"/>
      <c r="C32" s="2"/>
      <c r="D32" s="2">
        <v>1374.5</v>
      </c>
      <c r="E32" s="2"/>
      <c r="F32" s="12"/>
      <c r="G32" s="11"/>
      <c r="H32" s="2"/>
      <c r="I32" s="2"/>
      <c r="J32" s="2"/>
      <c r="K32" s="12"/>
    </row>
    <row r="33" spans="1:11" ht="12" customHeight="1" thickBot="1">
      <c r="A33" s="6" t="s">
        <v>18</v>
      </c>
      <c r="B33" s="13"/>
      <c r="C33" s="14"/>
      <c r="D33" s="14"/>
      <c r="E33" s="14"/>
      <c r="F33" s="15"/>
      <c r="G33" s="13"/>
      <c r="H33" s="14"/>
      <c r="I33" s="14"/>
      <c r="J33" s="14"/>
      <c r="K33" s="15"/>
    </row>
    <row r="35" spans="1:11" ht="12.75" customHeight="1">
      <c r="A35" s="4" t="s">
        <v>24</v>
      </c>
      <c r="B35" s="5">
        <f>B36+B37</f>
        <v>2152873.7200000002</v>
      </c>
      <c r="C35" s="5"/>
      <c r="D35" s="5"/>
      <c r="E35" s="5"/>
      <c r="F35" s="5"/>
      <c r="G35" s="5"/>
      <c r="H35" s="5"/>
      <c r="I35" s="5">
        <f>I36+I37</f>
        <v>1687365.56</v>
      </c>
      <c r="J35" s="5"/>
    </row>
    <row r="36" spans="1:11" ht="12.75" customHeight="1">
      <c r="A36" s="4" t="s">
        <v>25</v>
      </c>
      <c r="B36" s="5">
        <v>2088287.51</v>
      </c>
      <c r="C36" s="5"/>
      <c r="D36" s="5"/>
      <c r="E36" s="5"/>
      <c r="F36" s="5"/>
      <c r="G36" s="5"/>
      <c r="H36" s="5"/>
      <c r="I36" s="5">
        <v>1636744.59</v>
      </c>
      <c r="J36" s="5"/>
    </row>
    <row r="37" spans="1:11" ht="15.75" customHeight="1">
      <c r="A37" s="4" t="s">
        <v>26</v>
      </c>
      <c r="B37" s="5">
        <v>64586.21</v>
      </c>
      <c r="C37" s="5"/>
      <c r="D37" s="5"/>
      <c r="E37" s="5"/>
      <c r="F37" s="5"/>
      <c r="G37" s="5"/>
      <c r="H37" s="5"/>
      <c r="I37" s="5">
        <v>50620.97</v>
      </c>
      <c r="J37" s="5"/>
    </row>
    <row r="38" spans="1:11" ht="9" customHeight="1">
      <c r="B38" s="5"/>
      <c r="C38" s="5"/>
      <c r="D38" s="5"/>
      <c r="E38" s="5"/>
      <c r="F38" s="5"/>
      <c r="G38" s="5"/>
      <c r="H38" s="5"/>
      <c r="I38" s="5"/>
      <c r="J38" s="5"/>
    </row>
    <row r="39" spans="1:11" ht="12.75" customHeight="1">
      <c r="A39" s="4" t="s">
        <v>27</v>
      </c>
      <c r="B39" s="5">
        <v>1715305.5</v>
      </c>
      <c r="C39" s="5"/>
      <c r="D39" s="5"/>
      <c r="E39" s="5"/>
      <c r="F39" s="5"/>
      <c r="G39" s="5"/>
      <c r="H39" s="5"/>
      <c r="I39" s="5"/>
      <c r="J39" s="5"/>
    </row>
    <row r="40" spans="1:11" ht="8.2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>
      <c r="A41" s="4" t="s">
        <v>28</v>
      </c>
      <c r="B41" s="5">
        <f>B42+B43+B44</f>
        <v>473</v>
      </c>
      <c r="C41" s="5"/>
      <c r="D41" s="5"/>
      <c r="E41" s="5"/>
      <c r="F41" s="5"/>
      <c r="G41" s="5"/>
      <c r="H41" s="5"/>
      <c r="I41" s="5">
        <f>I42+I43+I44</f>
        <v>489</v>
      </c>
      <c r="J41" s="5"/>
      <c r="K41" s="5">
        <f>K42+K43+K44</f>
        <v>1687088</v>
      </c>
    </row>
    <row r="42" spans="1:11">
      <c r="A42" s="3" t="s">
        <v>29</v>
      </c>
      <c r="B42" s="5">
        <v>298</v>
      </c>
      <c r="C42" s="5"/>
      <c r="D42" s="5"/>
      <c r="E42" s="5"/>
      <c r="F42" s="5"/>
      <c r="G42" s="5"/>
      <c r="H42" s="5"/>
      <c r="I42" s="5">
        <v>300</v>
      </c>
      <c r="J42" s="5">
        <v>3312</v>
      </c>
      <c r="K42" s="5">
        <f>I42*J42</f>
        <v>993600</v>
      </c>
    </row>
    <row r="43" spans="1:11">
      <c r="A43" s="4" t="s">
        <v>30</v>
      </c>
      <c r="B43" s="5">
        <v>149</v>
      </c>
      <c r="C43" s="5"/>
      <c r="D43" s="5"/>
      <c r="E43" s="5"/>
      <c r="F43" s="5"/>
      <c r="G43" s="5"/>
      <c r="H43" s="5"/>
      <c r="I43" s="5">
        <v>149</v>
      </c>
      <c r="J43" s="5">
        <v>3312</v>
      </c>
      <c r="K43" s="5">
        <f t="shared" ref="K43:K44" si="11">I43*J43</f>
        <v>493488</v>
      </c>
    </row>
    <row r="44" spans="1:11">
      <c r="A44" s="3" t="s">
        <v>31</v>
      </c>
      <c r="B44" s="5">
        <v>26</v>
      </c>
      <c r="C44" s="5"/>
      <c r="D44" s="5"/>
      <c r="E44" s="5"/>
      <c r="F44" s="5"/>
      <c r="G44" s="5"/>
      <c r="H44" s="5"/>
      <c r="I44" s="5">
        <v>40</v>
      </c>
      <c r="J44" s="5">
        <v>5000</v>
      </c>
      <c r="K44" s="5">
        <f t="shared" si="11"/>
        <v>200000</v>
      </c>
    </row>
    <row r="45" spans="1:11">
      <c r="A45" s="3"/>
      <c r="B45" s="5"/>
      <c r="C45" s="5"/>
      <c r="D45" s="5"/>
      <c r="E45" s="5"/>
      <c r="F45" s="5"/>
      <c r="G45" s="5"/>
      <c r="H45" s="5"/>
      <c r="I45" s="5"/>
      <c r="J45" s="5"/>
    </row>
    <row r="46" spans="1:11">
      <c r="A46" s="3" t="s">
        <v>32</v>
      </c>
      <c r="B46" s="5">
        <v>473</v>
      </c>
      <c r="C46" s="5"/>
      <c r="D46" s="5"/>
      <c r="E46" s="5"/>
      <c r="F46" s="5"/>
      <c r="G46" s="5"/>
      <c r="H46" s="5"/>
      <c r="I46" s="5">
        <v>350</v>
      </c>
      <c r="J46" s="5"/>
    </row>
  </sheetData>
  <mergeCells count="20">
    <mergeCell ref="A2:A4"/>
    <mergeCell ref="B2:F2"/>
    <mergeCell ref="G2:K2"/>
    <mergeCell ref="A1:K1"/>
    <mergeCell ref="B3:C3"/>
    <mergeCell ref="D3:D4"/>
    <mergeCell ref="E3:F3"/>
    <mergeCell ref="G3:H3"/>
    <mergeCell ref="I3:I4"/>
    <mergeCell ref="J3:K3"/>
    <mergeCell ref="A17:K17"/>
    <mergeCell ref="A18:A20"/>
    <mergeCell ref="B18:F18"/>
    <mergeCell ref="G18:K18"/>
    <mergeCell ref="B19:C19"/>
    <mergeCell ref="D19:D20"/>
    <mergeCell ref="E19:F19"/>
    <mergeCell ref="G19:H19"/>
    <mergeCell ref="I19:I20"/>
    <mergeCell ref="J19:K19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>
      <selection activeCell="W12" sqref="W12"/>
    </sheetView>
  </sheetViews>
  <sheetFormatPr defaultRowHeight="15"/>
  <cols>
    <col min="1" max="1" width="33.42578125" customWidth="1"/>
    <col min="2" max="2" width="11" hidden="1" customWidth="1"/>
    <col min="3" max="3" width="12.140625" hidden="1" customWidth="1"/>
    <col min="4" max="4" width="13.28515625" hidden="1" customWidth="1"/>
    <col min="5" max="5" width="10.7109375" hidden="1" customWidth="1"/>
    <col min="6" max="6" width="10.42578125" hidden="1" customWidth="1"/>
    <col min="7" max="7" width="9.7109375" customWidth="1"/>
    <col min="8" max="8" width="11" customWidth="1"/>
    <col min="9" max="9" width="7.85546875" customWidth="1"/>
    <col min="10" max="10" width="9.5703125" customWidth="1"/>
    <col min="11" max="11" width="8.7109375" customWidth="1"/>
    <col min="12" max="12" width="6.5703125" hidden="1" customWidth="1"/>
    <col min="13" max="13" width="7.42578125" hidden="1" customWidth="1"/>
    <col min="14" max="14" width="5.5703125" hidden="1" customWidth="1"/>
    <col min="15" max="15" width="5.85546875" hidden="1" customWidth="1"/>
    <col min="16" max="16" width="5.7109375" hidden="1" customWidth="1"/>
    <col min="17" max="17" width="10.42578125" customWidth="1"/>
    <col min="19" max="19" width="7.85546875" customWidth="1"/>
    <col min="20" max="20" width="7.42578125" customWidth="1"/>
    <col min="21" max="21" width="8.7109375" customWidth="1"/>
  </cols>
  <sheetData>
    <row r="1" spans="1:21" ht="15.75" thickBot="1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1">
      <c r="A2" s="26" t="s">
        <v>0</v>
      </c>
      <c r="B2" s="29" t="s">
        <v>1</v>
      </c>
      <c r="C2" s="30"/>
      <c r="D2" s="30"/>
      <c r="E2" s="30"/>
      <c r="F2" s="31"/>
      <c r="G2" s="29" t="s">
        <v>56</v>
      </c>
      <c r="H2" s="30"/>
      <c r="I2" s="30"/>
      <c r="J2" s="30"/>
      <c r="K2" s="31"/>
      <c r="L2" s="29" t="s">
        <v>51</v>
      </c>
      <c r="M2" s="30"/>
      <c r="N2" s="30"/>
      <c r="O2" s="30"/>
      <c r="P2" s="31"/>
      <c r="Q2" s="29" t="s">
        <v>52</v>
      </c>
      <c r="R2" s="30"/>
      <c r="S2" s="30"/>
      <c r="T2" s="30"/>
      <c r="U2" s="31"/>
    </row>
    <row r="3" spans="1:21" ht="12" customHeight="1">
      <c r="A3" s="27"/>
      <c r="B3" s="32" t="s">
        <v>12</v>
      </c>
      <c r="C3" s="33"/>
      <c r="D3" s="34" t="s">
        <v>15</v>
      </c>
      <c r="E3" s="36" t="s">
        <v>16</v>
      </c>
      <c r="F3" s="37"/>
      <c r="G3" s="38" t="s">
        <v>12</v>
      </c>
      <c r="H3" s="39"/>
      <c r="I3" s="34" t="s">
        <v>19</v>
      </c>
      <c r="J3" s="36" t="s">
        <v>16</v>
      </c>
      <c r="K3" s="37"/>
      <c r="L3" s="38" t="s">
        <v>12</v>
      </c>
      <c r="M3" s="39"/>
      <c r="N3" s="34" t="s">
        <v>19</v>
      </c>
      <c r="O3" s="36" t="s">
        <v>16</v>
      </c>
      <c r="P3" s="37"/>
      <c r="Q3" s="38" t="s">
        <v>12</v>
      </c>
      <c r="R3" s="39"/>
      <c r="S3" s="34" t="s">
        <v>19</v>
      </c>
      <c r="T3" s="36" t="s">
        <v>16</v>
      </c>
      <c r="U3" s="37"/>
    </row>
    <row r="4" spans="1:21" ht="31.5" customHeight="1">
      <c r="A4" s="28"/>
      <c r="B4" s="9" t="s">
        <v>13</v>
      </c>
      <c r="C4" s="1" t="s">
        <v>14</v>
      </c>
      <c r="D4" s="35"/>
      <c r="E4" s="1" t="s">
        <v>13</v>
      </c>
      <c r="F4" s="10" t="s">
        <v>14</v>
      </c>
      <c r="G4" s="9" t="s">
        <v>13</v>
      </c>
      <c r="H4" s="1" t="s">
        <v>14</v>
      </c>
      <c r="I4" s="35"/>
      <c r="J4" s="1" t="s">
        <v>13</v>
      </c>
      <c r="K4" s="10" t="s">
        <v>14</v>
      </c>
      <c r="L4" s="9" t="s">
        <v>13</v>
      </c>
      <c r="M4" s="1" t="s">
        <v>14</v>
      </c>
      <c r="N4" s="35"/>
      <c r="O4" s="1" t="s">
        <v>13</v>
      </c>
      <c r="P4" s="10" t="s">
        <v>14</v>
      </c>
      <c r="Q4" s="9" t="s">
        <v>13</v>
      </c>
      <c r="R4" s="21" t="s">
        <v>14</v>
      </c>
      <c r="S4" s="35"/>
      <c r="T4" s="1" t="s">
        <v>13</v>
      </c>
      <c r="U4" s="10" t="s">
        <v>14</v>
      </c>
    </row>
    <row r="5" spans="1:21">
      <c r="A5" s="6" t="s">
        <v>3</v>
      </c>
      <c r="B5" s="11">
        <v>248</v>
      </c>
      <c r="C5" s="2">
        <v>287</v>
      </c>
      <c r="D5" s="2"/>
      <c r="E5" s="2"/>
      <c r="F5" s="12"/>
      <c r="G5" s="11">
        <v>369</v>
      </c>
      <c r="H5" s="2">
        <v>432</v>
      </c>
      <c r="I5" s="2"/>
      <c r="J5" s="2"/>
      <c r="K5" s="12"/>
      <c r="L5" s="11">
        <v>315</v>
      </c>
      <c r="M5" s="2">
        <v>365</v>
      </c>
      <c r="N5" s="2"/>
      <c r="O5" s="2"/>
      <c r="P5" s="12"/>
      <c r="Q5" s="11">
        <v>315</v>
      </c>
      <c r="R5" s="22">
        <v>365</v>
      </c>
      <c r="S5" s="2"/>
      <c r="T5" s="2"/>
      <c r="U5" s="12"/>
    </row>
    <row r="6" spans="1:21">
      <c r="A6" s="7" t="s">
        <v>4</v>
      </c>
      <c r="B6" s="11">
        <v>25</v>
      </c>
      <c r="C6" s="2">
        <v>25</v>
      </c>
      <c r="D6" s="2"/>
      <c r="E6" s="2"/>
      <c r="F6" s="12"/>
      <c r="G6" s="11">
        <v>25</v>
      </c>
      <c r="H6" s="2">
        <v>25</v>
      </c>
      <c r="I6" s="2"/>
      <c r="J6" s="2"/>
      <c r="K6" s="12"/>
      <c r="L6" s="11">
        <v>45</v>
      </c>
      <c r="M6" s="2">
        <v>40</v>
      </c>
      <c r="N6" s="2"/>
      <c r="O6" s="2"/>
      <c r="P6" s="12"/>
      <c r="Q6" s="11">
        <v>34</v>
      </c>
      <c r="R6" s="22">
        <v>30</v>
      </c>
      <c r="S6" s="2"/>
      <c r="T6" s="2"/>
      <c r="U6" s="12"/>
    </row>
    <row r="7" spans="1:21">
      <c r="A7" s="7" t="s">
        <v>5</v>
      </c>
      <c r="B7" s="11">
        <v>15</v>
      </c>
      <c r="C7" s="2">
        <v>15</v>
      </c>
      <c r="D7" s="2"/>
      <c r="E7" s="2"/>
      <c r="F7" s="12"/>
      <c r="G7" s="11">
        <v>15</v>
      </c>
      <c r="H7" s="2">
        <v>15</v>
      </c>
      <c r="I7" s="2"/>
      <c r="J7" s="2"/>
      <c r="K7" s="12"/>
      <c r="L7" s="11">
        <v>35</v>
      </c>
      <c r="M7" s="2">
        <v>35</v>
      </c>
      <c r="N7" s="2"/>
      <c r="O7" s="2"/>
      <c r="P7" s="12"/>
      <c r="Q7" s="11">
        <v>20</v>
      </c>
      <c r="R7" s="22">
        <v>20</v>
      </c>
      <c r="S7" s="2"/>
      <c r="T7" s="2"/>
      <c r="U7" s="12"/>
    </row>
    <row r="8" spans="1:21" ht="21" customHeight="1">
      <c r="A8" s="8" t="s">
        <v>6</v>
      </c>
      <c r="B8" s="11">
        <v>4</v>
      </c>
      <c r="C8" s="2">
        <v>4</v>
      </c>
      <c r="D8" s="2"/>
      <c r="E8" s="2"/>
      <c r="F8" s="12"/>
      <c r="G8" s="11">
        <v>4</v>
      </c>
      <c r="H8" s="2">
        <v>4</v>
      </c>
      <c r="I8" s="2"/>
      <c r="J8" s="2"/>
      <c r="K8" s="12"/>
      <c r="L8" s="11">
        <v>27</v>
      </c>
      <c r="M8" s="2">
        <v>27</v>
      </c>
      <c r="N8" s="2"/>
      <c r="O8" s="2"/>
      <c r="P8" s="12"/>
      <c r="Q8" s="11">
        <v>22</v>
      </c>
      <c r="R8" s="22">
        <v>22</v>
      </c>
      <c r="S8" s="2"/>
      <c r="T8" s="2"/>
      <c r="U8" s="12"/>
    </row>
    <row r="9" spans="1:21" ht="23.25">
      <c r="A9" s="8" t="s">
        <v>23</v>
      </c>
      <c r="B9" s="11">
        <v>15</v>
      </c>
      <c r="C9" s="2">
        <v>15</v>
      </c>
      <c r="D9" s="2"/>
      <c r="E9" s="2"/>
      <c r="F9" s="12"/>
      <c r="G9" s="11">
        <v>15</v>
      </c>
      <c r="H9" s="2">
        <v>15</v>
      </c>
      <c r="I9" s="2"/>
      <c r="J9" s="2"/>
      <c r="K9" s="12"/>
      <c r="L9" s="11">
        <v>30</v>
      </c>
      <c r="M9" s="2">
        <v>30</v>
      </c>
      <c r="N9" s="2"/>
      <c r="O9" s="2"/>
      <c r="P9" s="12"/>
      <c r="Q9" s="11">
        <v>30</v>
      </c>
      <c r="R9" s="22">
        <v>30</v>
      </c>
      <c r="S9" s="2"/>
      <c r="T9" s="2"/>
      <c r="U9" s="12"/>
    </row>
    <row r="10" spans="1:21">
      <c r="A10" s="7" t="s">
        <v>7</v>
      </c>
      <c r="B10" s="11">
        <f>SUM(B5:B9)</f>
        <v>307</v>
      </c>
      <c r="C10" s="2">
        <f>SUM(C5:C9)</f>
        <v>346</v>
      </c>
      <c r="D10" s="2"/>
      <c r="E10" s="2">
        <f t="shared" ref="E10:H10" si="0">SUM(E5:E9)</f>
        <v>0</v>
      </c>
      <c r="F10" s="12">
        <f t="shared" si="0"/>
        <v>0</v>
      </c>
      <c r="G10" s="11">
        <f t="shared" si="0"/>
        <v>428</v>
      </c>
      <c r="H10" s="2">
        <f t="shared" si="0"/>
        <v>491</v>
      </c>
      <c r="I10" s="2"/>
      <c r="J10" s="2">
        <f t="shared" ref="J10:M10" si="1">SUM(J5:J9)</f>
        <v>0</v>
      </c>
      <c r="K10" s="12">
        <f t="shared" si="1"/>
        <v>0</v>
      </c>
      <c r="L10" s="11">
        <f t="shared" si="1"/>
        <v>452</v>
      </c>
      <c r="M10" s="2">
        <f t="shared" si="1"/>
        <v>497</v>
      </c>
      <c r="N10" s="2"/>
      <c r="O10" s="2">
        <f t="shared" ref="O10:R10" si="2">SUM(O5:O9)</f>
        <v>0</v>
      </c>
      <c r="P10" s="12">
        <f t="shared" si="2"/>
        <v>0</v>
      </c>
      <c r="Q10" s="11">
        <f t="shared" si="2"/>
        <v>421</v>
      </c>
      <c r="R10" s="22">
        <f t="shared" si="2"/>
        <v>467</v>
      </c>
      <c r="S10" s="2"/>
      <c r="T10" s="2">
        <f t="shared" ref="T10:U10" si="3">SUM(T5:T9)</f>
        <v>0</v>
      </c>
      <c r="U10" s="12">
        <f t="shared" si="3"/>
        <v>0</v>
      </c>
    </row>
    <row r="11" spans="1:21">
      <c r="A11" s="7" t="s">
        <v>8</v>
      </c>
      <c r="B11" s="11">
        <f>B10*18</f>
        <v>5526</v>
      </c>
      <c r="C11" s="2">
        <f>C10*18</f>
        <v>6228</v>
      </c>
      <c r="D11" s="2">
        <v>2500</v>
      </c>
      <c r="E11" s="2">
        <f>B11-D11</f>
        <v>3026</v>
      </c>
      <c r="F11" s="12">
        <f>C11-D11</f>
        <v>3728</v>
      </c>
      <c r="G11" s="11">
        <f t="shared" ref="G11:H11" si="4">G10*18</f>
        <v>7704</v>
      </c>
      <c r="H11" s="2">
        <f t="shared" si="4"/>
        <v>8838</v>
      </c>
      <c r="I11" s="2">
        <v>3312</v>
      </c>
      <c r="J11" s="2">
        <f>G11-I11</f>
        <v>4392</v>
      </c>
      <c r="K11" s="12">
        <f>H11-I11</f>
        <v>5526</v>
      </c>
      <c r="L11" s="11">
        <f>L10*21</f>
        <v>9492</v>
      </c>
      <c r="M11" s="2">
        <f>M10*21</f>
        <v>10437</v>
      </c>
      <c r="N11" s="2"/>
      <c r="O11" s="2">
        <f>L11-N11</f>
        <v>9492</v>
      </c>
      <c r="P11" s="12">
        <f>M11-N11</f>
        <v>10437</v>
      </c>
      <c r="Q11" s="11">
        <f>Q10*18</f>
        <v>7578</v>
      </c>
      <c r="R11" s="22">
        <f>R10*18</f>
        <v>8406</v>
      </c>
      <c r="S11" s="2">
        <v>3312</v>
      </c>
      <c r="T11" s="2">
        <f>Q11-S11</f>
        <v>4266</v>
      </c>
      <c r="U11" s="12">
        <f>R11-S11</f>
        <v>5094</v>
      </c>
    </row>
    <row r="12" spans="1:21">
      <c r="A12" s="7" t="s">
        <v>9</v>
      </c>
      <c r="B12" s="11"/>
      <c r="C12" s="2"/>
      <c r="D12" s="2"/>
      <c r="E12" s="2"/>
      <c r="F12" s="12"/>
      <c r="G12" s="11">
        <f t="shared" ref="G12:M12" si="5">G11-B11</f>
        <v>2178</v>
      </c>
      <c r="H12" s="2">
        <f t="shared" si="5"/>
        <v>2610</v>
      </c>
      <c r="I12" s="2">
        <f t="shared" si="5"/>
        <v>812</v>
      </c>
      <c r="J12" s="2">
        <f t="shared" si="5"/>
        <v>1366</v>
      </c>
      <c r="K12" s="12">
        <f t="shared" si="5"/>
        <v>1798</v>
      </c>
      <c r="L12" s="11">
        <f t="shared" si="5"/>
        <v>1788</v>
      </c>
      <c r="M12" s="2">
        <f t="shared" si="5"/>
        <v>1599</v>
      </c>
      <c r="N12" s="2"/>
      <c r="O12" s="2">
        <f>O11-J11</f>
        <v>5100</v>
      </c>
      <c r="P12" s="12">
        <f>P11-K11</f>
        <v>4911</v>
      </c>
      <c r="Q12" s="11">
        <f>Q11-G11</f>
        <v>-126</v>
      </c>
      <c r="R12" s="22">
        <f>R11-H11</f>
        <v>-432</v>
      </c>
      <c r="S12" s="2">
        <f>S11-N11</f>
        <v>3312</v>
      </c>
      <c r="T12" s="2">
        <f>T11-J11</f>
        <v>-126</v>
      </c>
      <c r="U12" s="12">
        <f>U11-K11</f>
        <v>-432</v>
      </c>
    </row>
    <row r="13" spans="1:21">
      <c r="A13" s="7" t="s">
        <v>10</v>
      </c>
      <c r="B13" s="11">
        <f>B5*18</f>
        <v>4464</v>
      </c>
      <c r="C13" s="2">
        <f>C5*18</f>
        <v>5166</v>
      </c>
      <c r="D13" s="2"/>
      <c r="E13" s="2"/>
      <c r="F13" s="12"/>
      <c r="G13" s="11">
        <f>G5*18</f>
        <v>6642</v>
      </c>
      <c r="H13" s="2">
        <f>H5*18</f>
        <v>7776</v>
      </c>
      <c r="I13" s="2"/>
      <c r="J13" s="2"/>
      <c r="K13" s="12"/>
      <c r="L13" s="11">
        <f>L5*21</f>
        <v>6615</v>
      </c>
      <c r="M13" s="2">
        <f>M5*21</f>
        <v>7665</v>
      </c>
      <c r="N13" s="2"/>
      <c r="O13" s="2"/>
      <c r="P13" s="12"/>
      <c r="Q13" s="11">
        <f>Q5*18</f>
        <v>5670</v>
      </c>
      <c r="R13" s="22">
        <f>R5*18</f>
        <v>6570</v>
      </c>
      <c r="S13" s="2"/>
      <c r="T13" s="2"/>
      <c r="U13" s="12"/>
    </row>
    <row r="14" spans="1:21" hidden="1">
      <c r="A14" s="7" t="s">
        <v>17</v>
      </c>
      <c r="B14" s="11"/>
      <c r="C14" s="2"/>
      <c r="D14" s="2">
        <v>1374.5</v>
      </c>
      <c r="E14" s="2"/>
      <c r="F14" s="12"/>
      <c r="G14" s="11"/>
      <c r="H14" s="2"/>
      <c r="I14" s="2"/>
      <c r="J14" s="2"/>
      <c r="K14" s="12"/>
      <c r="L14" s="11"/>
      <c r="M14" s="2"/>
      <c r="N14" s="2"/>
      <c r="O14" s="2"/>
      <c r="P14" s="12"/>
      <c r="Q14" s="11"/>
      <c r="R14" s="22"/>
      <c r="S14" s="2"/>
      <c r="T14" s="2"/>
      <c r="U14" s="12"/>
    </row>
    <row r="15" spans="1:21" ht="15.75" thickBot="1">
      <c r="A15" s="6" t="s">
        <v>18</v>
      </c>
      <c r="B15" s="13"/>
      <c r="C15" s="14"/>
      <c r="D15" s="14"/>
      <c r="E15" s="14">
        <f>(B10-B5)*18</f>
        <v>1062</v>
      </c>
      <c r="F15" s="15">
        <f>E15</f>
        <v>1062</v>
      </c>
      <c r="G15" s="13"/>
      <c r="H15" s="14"/>
      <c r="I15" s="14"/>
      <c r="J15" s="14">
        <f>SUM(G6:G9)*18</f>
        <v>1062</v>
      </c>
      <c r="K15" s="15">
        <f>J15</f>
        <v>1062</v>
      </c>
      <c r="L15" s="13"/>
      <c r="M15" s="14"/>
      <c r="N15" s="14"/>
      <c r="O15" s="14">
        <f>SUM(L6:L9)*18</f>
        <v>2466</v>
      </c>
      <c r="P15" s="15">
        <f>O15</f>
        <v>2466</v>
      </c>
      <c r="Q15" s="13"/>
      <c r="R15" s="23"/>
      <c r="S15" s="14"/>
      <c r="T15" s="14">
        <f>SUM(Q6:Q9)*18</f>
        <v>1908</v>
      </c>
      <c r="U15" s="15">
        <f>SUM(R6:R9)*18</f>
        <v>1836</v>
      </c>
    </row>
    <row r="16" spans="1:21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1" ht="12" customHeight="1" thickBot="1">
      <c r="A17" s="24" t="s">
        <v>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21">
      <c r="A18" s="26" t="s">
        <v>0</v>
      </c>
      <c r="B18" s="29" t="s">
        <v>1</v>
      </c>
      <c r="C18" s="30"/>
      <c r="D18" s="30"/>
      <c r="E18" s="30"/>
      <c r="F18" s="31"/>
      <c r="G18" s="29" t="s">
        <v>56</v>
      </c>
      <c r="H18" s="30"/>
      <c r="I18" s="30"/>
      <c r="J18" s="30"/>
      <c r="K18" s="31"/>
      <c r="L18" s="29" t="s">
        <v>51</v>
      </c>
      <c r="M18" s="30"/>
      <c r="N18" s="30"/>
      <c r="O18" s="30"/>
      <c r="P18" s="31"/>
      <c r="Q18" s="29" t="s">
        <v>51</v>
      </c>
      <c r="R18" s="30"/>
      <c r="S18" s="30"/>
      <c r="T18" s="30"/>
      <c r="U18" s="31"/>
    </row>
    <row r="19" spans="1:21" ht="13.5" customHeight="1">
      <c r="A19" s="27"/>
      <c r="B19" s="32" t="s">
        <v>12</v>
      </c>
      <c r="C19" s="33"/>
      <c r="D19" s="34" t="s">
        <v>15</v>
      </c>
      <c r="E19" s="36" t="s">
        <v>16</v>
      </c>
      <c r="F19" s="37"/>
      <c r="G19" s="38" t="s">
        <v>12</v>
      </c>
      <c r="H19" s="39"/>
      <c r="I19" s="34" t="s">
        <v>19</v>
      </c>
      <c r="J19" s="36" t="s">
        <v>16</v>
      </c>
      <c r="K19" s="37"/>
      <c r="L19" s="38" t="s">
        <v>12</v>
      </c>
      <c r="M19" s="39"/>
      <c r="N19" s="34" t="s">
        <v>19</v>
      </c>
      <c r="O19" s="36" t="s">
        <v>16</v>
      </c>
      <c r="P19" s="37"/>
      <c r="Q19" s="38" t="s">
        <v>12</v>
      </c>
      <c r="R19" s="39"/>
      <c r="S19" s="34" t="s">
        <v>19</v>
      </c>
      <c r="T19" s="36" t="s">
        <v>16</v>
      </c>
      <c r="U19" s="37"/>
    </row>
    <row r="20" spans="1:21" ht="18" customHeight="1">
      <c r="A20" s="28"/>
      <c r="B20" s="9" t="s">
        <v>13</v>
      </c>
      <c r="C20" s="1" t="s">
        <v>14</v>
      </c>
      <c r="D20" s="35"/>
      <c r="E20" s="1" t="s">
        <v>13</v>
      </c>
      <c r="F20" s="10" t="s">
        <v>14</v>
      </c>
      <c r="G20" s="9" t="s">
        <v>13</v>
      </c>
      <c r="H20" s="1" t="s">
        <v>14</v>
      </c>
      <c r="I20" s="35"/>
      <c r="J20" s="1" t="s">
        <v>13</v>
      </c>
      <c r="K20" s="10" t="s">
        <v>14</v>
      </c>
      <c r="L20" s="9" t="s">
        <v>13</v>
      </c>
      <c r="M20" s="1" t="s">
        <v>14</v>
      </c>
      <c r="N20" s="35"/>
      <c r="O20" s="1" t="s">
        <v>13</v>
      </c>
      <c r="P20" s="10" t="s">
        <v>14</v>
      </c>
      <c r="Q20" s="9" t="s">
        <v>13</v>
      </c>
      <c r="R20" s="1" t="s">
        <v>14</v>
      </c>
      <c r="S20" s="35"/>
      <c r="T20" s="1" t="s">
        <v>13</v>
      </c>
      <c r="U20" s="10" t="s">
        <v>14</v>
      </c>
    </row>
    <row r="21" spans="1:21">
      <c r="A21" s="6" t="s">
        <v>3</v>
      </c>
      <c r="B21" s="11">
        <v>248</v>
      </c>
      <c r="C21" s="2">
        <v>287</v>
      </c>
      <c r="D21" s="2"/>
      <c r="E21" s="2"/>
      <c r="F21" s="12"/>
      <c r="G21" s="11">
        <v>369</v>
      </c>
      <c r="H21" s="2">
        <v>432</v>
      </c>
      <c r="I21" s="2"/>
      <c r="J21" s="2"/>
      <c r="K21" s="12"/>
      <c r="L21" s="11">
        <v>287</v>
      </c>
      <c r="M21" s="2">
        <v>292</v>
      </c>
      <c r="N21" s="2"/>
      <c r="O21" s="2"/>
      <c r="P21" s="12"/>
      <c r="Q21" s="11">
        <v>284</v>
      </c>
      <c r="R21" s="2">
        <v>330</v>
      </c>
      <c r="S21" s="2"/>
      <c r="T21" s="2"/>
      <c r="U21" s="12"/>
    </row>
    <row r="22" spans="1:21">
      <c r="A22" s="6" t="s">
        <v>21</v>
      </c>
      <c r="B22" s="11">
        <v>132</v>
      </c>
      <c r="C22" s="2">
        <v>123</v>
      </c>
      <c r="D22" s="2"/>
      <c r="E22" s="2"/>
      <c r="F22" s="12"/>
      <c r="G22" s="11">
        <v>81</v>
      </c>
      <c r="H22" s="2">
        <v>48</v>
      </c>
      <c r="I22" s="2"/>
      <c r="J22" s="2"/>
      <c r="K22" s="12"/>
      <c r="L22" s="11">
        <v>212</v>
      </c>
      <c r="M22" s="2">
        <v>228</v>
      </c>
      <c r="N22" s="2"/>
      <c r="O22" s="2"/>
      <c r="P22" s="12"/>
      <c r="Q22" s="11">
        <v>216</v>
      </c>
      <c r="R22" s="2">
        <v>190</v>
      </c>
      <c r="S22" s="2"/>
      <c r="T22" s="2"/>
      <c r="U22" s="12"/>
    </row>
    <row r="23" spans="1:21">
      <c r="A23" s="7" t="s">
        <v>4</v>
      </c>
      <c r="B23" s="11">
        <v>34</v>
      </c>
      <c r="C23" s="2">
        <v>34</v>
      </c>
      <c r="D23" s="2"/>
      <c r="E23" s="2"/>
      <c r="F23" s="12"/>
      <c r="G23" s="11">
        <v>40</v>
      </c>
      <c r="H23" s="2">
        <v>40</v>
      </c>
      <c r="I23" s="2"/>
      <c r="J23" s="2"/>
      <c r="K23" s="12"/>
      <c r="L23" s="11">
        <v>46</v>
      </c>
      <c r="M23" s="2">
        <v>40</v>
      </c>
      <c r="N23" s="2"/>
      <c r="O23" s="2"/>
      <c r="P23" s="12"/>
      <c r="Q23" s="11">
        <v>45</v>
      </c>
      <c r="R23" s="2">
        <v>40</v>
      </c>
      <c r="S23" s="2"/>
      <c r="T23" s="2"/>
      <c r="U23" s="12"/>
    </row>
    <row r="24" spans="1:21">
      <c r="A24" s="7" t="s">
        <v>5</v>
      </c>
      <c r="B24" s="11">
        <v>20</v>
      </c>
      <c r="C24" s="2">
        <v>20</v>
      </c>
      <c r="D24" s="2"/>
      <c r="E24" s="2"/>
      <c r="F24" s="12"/>
      <c r="G24" s="11">
        <v>30</v>
      </c>
      <c r="H24" s="2">
        <v>30</v>
      </c>
      <c r="I24" s="2"/>
      <c r="J24" s="2"/>
      <c r="K24" s="12"/>
      <c r="L24" s="11">
        <v>35</v>
      </c>
      <c r="M24" s="2">
        <v>35</v>
      </c>
      <c r="N24" s="2"/>
      <c r="O24" s="2"/>
      <c r="P24" s="12"/>
      <c r="Q24" s="11">
        <v>35</v>
      </c>
      <c r="R24" s="2">
        <v>35</v>
      </c>
      <c r="S24" s="2"/>
      <c r="T24" s="2"/>
      <c r="U24" s="12"/>
    </row>
    <row r="25" spans="1:21" ht="18" customHeight="1">
      <c r="A25" s="7" t="s">
        <v>22</v>
      </c>
      <c r="B25" s="11">
        <v>18</v>
      </c>
      <c r="C25" s="2">
        <v>18</v>
      </c>
      <c r="D25" s="2"/>
      <c r="E25" s="2"/>
      <c r="F25" s="12"/>
      <c r="G25" s="11">
        <v>20</v>
      </c>
      <c r="H25" s="2">
        <v>20</v>
      </c>
      <c r="I25" s="2"/>
      <c r="J25" s="2"/>
      <c r="K25" s="12"/>
      <c r="L25" s="11">
        <v>22</v>
      </c>
      <c r="M25" s="2">
        <v>22</v>
      </c>
      <c r="N25" s="2"/>
      <c r="O25" s="2"/>
      <c r="P25" s="12"/>
      <c r="Q25" s="11">
        <v>22</v>
      </c>
      <c r="R25" s="2">
        <v>22</v>
      </c>
      <c r="S25" s="2"/>
      <c r="T25" s="2"/>
      <c r="U25" s="12"/>
    </row>
    <row r="26" spans="1:21" ht="29.25" customHeight="1">
      <c r="A26" s="8" t="s">
        <v>6</v>
      </c>
      <c r="B26" s="11">
        <v>5</v>
      </c>
      <c r="C26" s="2">
        <v>5</v>
      </c>
      <c r="D26" s="2"/>
      <c r="E26" s="2"/>
      <c r="F26" s="12"/>
      <c r="G26" s="11">
        <v>7</v>
      </c>
      <c r="H26" s="2">
        <v>7</v>
      </c>
      <c r="I26" s="2"/>
      <c r="J26" s="2"/>
      <c r="K26" s="12"/>
      <c r="L26" s="11">
        <v>10</v>
      </c>
      <c r="M26" s="2">
        <v>10</v>
      </c>
      <c r="N26" s="2"/>
      <c r="O26" s="2"/>
      <c r="P26" s="12"/>
      <c r="Q26" s="11">
        <v>10</v>
      </c>
      <c r="R26" s="2">
        <v>10</v>
      </c>
      <c r="S26" s="2"/>
      <c r="T26" s="2"/>
      <c r="U26" s="12"/>
    </row>
    <row r="27" spans="1:21" ht="20.25" customHeight="1">
      <c r="A27" s="8" t="s">
        <v>23</v>
      </c>
      <c r="B27" s="11">
        <v>20</v>
      </c>
      <c r="C27" s="2">
        <v>20</v>
      </c>
      <c r="D27" s="2"/>
      <c r="E27" s="2"/>
      <c r="F27" s="12"/>
      <c r="G27" s="11">
        <v>25</v>
      </c>
      <c r="H27" s="2">
        <v>25</v>
      </c>
      <c r="I27" s="2"/>
      <c r="J27" s="2"/>
      <c r="K27" s="12"/>
      <c r="L27" s="11">
        <v>30</v>
      </c>
      <c r="M27" s="2">
        <v>30</v>
      </c>
      <c r="N27" s="2"/>
      <c r="O27" s="2"/>
      <c r="P27" s="12"/>
      <c r="Q27" s="11">
        <v>30</v>
      </c>
      <c r="R27" s="2">
        <v>30</v>
      </c>
      <c r="S27" s="2"/>
      <c r="T27" s="2"/>
      <c r="U27" s="12"/>
    </row>
    <row r="28" spans="1:21">
      <c r="A28" s="7" t="s">
        <v>7</v>
      </c>
      <c r="B28" s="11">
        <f>SUM(B21:B27)</f>
        <v>477</v>
      </c>
      <c r="C28" s="2">
        <f>SUM(C21:C27)</f>
        <v>507</v>
      </c>
      <c r="D28" s="2"/>
      <c r="E28" s="2">
        <f t="shared" ref="E28:H28" si="6">SUM(E21:E27)</f>
        <v>0</v>
      </c>
      <c r="F28" s="12">
        <f t="shared" si="6"/>
        <v>0</v>
      </c>
      <c r="G28" s="11">
        <f t="shared" si="6"/>
        <v>572</v>
      </c>
      <c r="H28" s="2">
        <f t="shared" si="6"/>
        <v>602</v>
      </c>
      <c r="I28" s="2"/>
      <c r="J28" s="2">
        <f t="shared" ref="J28:M28" si="7">SUM(J21:J27)</f>
        <v>0</v>
      </c>
      <c r="K28" s="12">
        <f t="shared" si="7"/>
        <v>0</v>
      </c>
      <c r="L28" s="11">
        <f t="shared" si="7"/>
        <v>642</v>
      </c>
      <c r="M28" s="2">
        <f t="shared" si="7"/>
        <v>657</v>
      </c>
      <c r="N28" s="2"/>
      <c r="O28" s="2">
        <f t="shared" ref="O28:R28" si="8">SUM(O21:O27)</f>
        <v>0</v>
      </c>
      <c r="P28" s="12">
        <f t="shared" si="8"/>
        <v>0</v>
      </c>
      <c r="Q28" s="11">
        <f t="shared" si="8"/>
        <v>642</v>
      </c>
      <c r="R28" s="2">
        <f t="shared" si="8"/>
        <v>657</v>
      </c>
      <c r="S28" s="2"/>
      <c r="T28" s="2">
        <f t="shared" ref="T28:U28" si="9">SUM(T21:T27)</f>
        <v>0</v>
      </c>
      <c r="U28" s="12">
        <f t="shared" si="9"/>
        <v>0</v>
      </c>
    </row>
    <row r="29" spans="1:21">
      <c r="A29" s="7" t="s">
        <v>53</v>
      </c>
      <c r="B29" s="11">
        <f>B28*18</f>
        <v>8586</v>
      </c>
      <c r="C29" s="2">
        <f>C28*18</f>
        <v>9126</v>
      </c>
      <c r="D29" s="2">
        <v>2500</v>
      </c>
      <c r="E29" s="2">
        <f>B29-D29</f>
        <v>6086</v>
      </c>
      <c r="F29" s="12">
        <f>C29-D29</f>
        <v>6626</v>
      </c>
      <c r="G29" s="11">
        <f t="shared" ref="G29:H29" si="10">G28*18</f>
        <v>10296</v>
      </c>
      <c r="H29" s="2">
        <f t="shared" si="10"/>
        <v>10836</v>
      </c>
      <c r="I29" s="2">
        <v>3312</v>
      </c>
      <c r="J29" s="2">
        <f>G29-I29</f>
        <v>6984</v>
      </c>
      <c r="K29" s="12">
        <f>H29-I29</f>
        <v>7524</v>
      </c>
      <c r="L29" s="11">
        <f>L28*21</f>
        <v>13482</v>
      </c>
      <c r="M29" s="2">
        <f>M28*21</f>
        <v>13797</v>
      </c>
      <c r="N29" s="2">
        <v>3006</v>
      </c>
      <c r="O29" s="2">
        <f>L29-N29</f>
        <v>10476</v>
      </c>
      <c r="P29" s="12">
        <f>M29-N29</f>
        <v>10791</v>
      </c>
      <c r="Q29" s="11">
        <f>Q28*21</f>
        <v>13482</v>
      </c>
      <c r="R29" s="2">
        <f>R28*21</f>
        <v>13797</v>
      </c>
      <c r="S29" s="2">
        <v>3312</v>
      </c>
      <c r="T29" s="2">
        <f>Q29-S29</f>
        <v>10170</v>
      </c>
      <c r="U29" s="12">
        <f>R29-S29</f>
        <v>10485</v>
      </c>
    </row>
    <row r="30" spans="1:21">
      <c r="A30" s="7" t="s">
        <v>9</v>
      </c>
      <c r="B30" s="11"/>
      <c r="C30" s="2"/>
      <c r="D30" s="2"/>
      <c r="E30" s="2"/>
      <c r="F30" s="12"/>
      <c r="G30" s="11">
        <f t="shared" ref="G30:M30" si="11">G29-B29</f>
        <v>1710</v>
      </c>
      <c r="H30" s="2">
        <f t="shared" si="11"/>
        <v>1710</v>
      </c>
      <c r="I30" s="2">
        <f t="shared" si="11"/>
        <v>812</v>
      </c>
      <c r="J30" s="2">
        <f t="shared" si="11"/>
        <v>898</v>
      </c>
      <c r="K30" s="12">
        <f t="shared" si="11"/>
        <v>898</v>
      </c>
      <c r="L30" s="11">
        <f t="shared" si="11"/>
        <v>3186</v>
      </c>
      <c r="M30" s="2">
        <f t="shared" si="11"/>
        <v>2961</v>
      </c>
      <c r="N30" s="2"/>
      <c r="O30" s="2">
        <f>O29-J29</f>
        <v>3492</v>
      </c>
      <c r="P30" s="12">
        <f>P29-K29</f>
        <v>3267</v>
      </c>
      <c r="Q30" s="11">
        <f>Q29-G29</f>
        <v>3186</v>
      </c>
      <c r="R30" s="2">
        <f>R29-H29</f>
        <v>2961</v>
      </c>
      <c r="S30" s="2"/>
      <c r="T30" s="2">
        <f>T29-J29</f>
        <v>3186</v>
      </c>
      <c r="U30" s="12">
        <f>U29-K29</f>
        <v>2961</v>
      </c>
    </row>
    <row r="31" spans="1:21">
      <c r="A31" s="7" t="s">
        <v>10</v>
      </c>
      <c r="B31" s="11">
        <f>B21*18</f>
        <v>4464</v>
      </c>
      <c r="C31" s="2">
        <f>C21*18</f>
        <v>5166</v>
      </c>
      <c r="D31" s="2"/>
      <c r="E31" s="2">
        <f>B21*18</f>
        <v>4464</v>
      </c>
      <c r="F31" s="12">
        <v>5166</v>
      </c>
      <c r="G31" s="11">
        <f>G21*18</f>
        <v>6642</v>
      </c>
      <c r="H31" s="2">
        <f>H21*18</f>
        <v>7776</v>
      </c>
      <c r="I31" s="2"/>
      <c r="J31" s="2">
        <f>G29-G31</f>
        <v>3654</v>
      </c>
      <c r="K31" s="12">
        <f>H29-H31</f>
        <v>3060</v>
      </c>
      <c r="L31" s="11">
        <f>L21*18</f>
        <v>5166</v>
      </c>
      <c r="M31" s="2">
        <f>M21*18</f>
        <v>5256</v>
      </c>
      <c r="N31" s="2"/>
      <c r="O31" s="2">
        <f>L29-L31</f>
        <v>8316</v>
      </c>
      <c r="P31" s="12">
        <f>M29-M31</f>
        <v>8541</v>
      </c>
      <c r="Q31" s="11">
        <f>Q21*21</f>
        <v>5964</v>
      </c>
      <c r="R31" s="2">
        <f>R21*21</f>
        <v>6930</v>
      </c>
      <c r="S31" s="2"/>
      <c r="T31" s="2">
        <f>Q29-Q31</f>
        <v>7518</v>
      </c>
      <c r="U31" s="12">
        <f>R29-R31</f>
        <v>6867</v>
      </c>
    </row>
    <row r="32" spans="1:21" hidden="1">
      <c r="A32" s="7" t="s">
        <v>17</v>
      </c>
      <c r="B32" s="11"/>
      <c r="C32" s="2"/>
      <c r="D32" s="2">
        <v>1374.5</v>
      </c>
      <c r="E32" s="2"/>
      <c r="F32" s="12"/>
      <c r="G32" s="11"/>
      <c r="H32" s="2"/>
      <c r="I32" s="2"/>
      <c r="J32" s="2"/>
      <c r="K32" s="12"/>
      <c r="L32" s="11"/>
      <c r="M32" s="2"/>
      <c r="N32" s="2"/>
      <c r="O32" s="2"/>
      <c r="P32" s="12"/>
      <c r="Q32" s="11"/>
      <c r="R32" s="2"/>
      <c r="S32" s="2"/>
      <c r="T32" s="2"/>
      <c r="U32" s="12"/>
    </row>
    <row r="33" spans="1:21" ht="15.75" thickBot="1">
      <c r="A33" s="6" t="s">
        <v>18</v>
      </c>
      <c r="B33" s="13"/>
      <c r="C33" s="14"/>
      <c r="D33" s="14"/>
      <c r="E33" s="14"/>
      <c r="F33" s="15"/>
      <c r="G33" s="13"/>
      <c r="H33" s="14"/>
      <c r="I33" s="14"/>
      <c r="J33" s="14"/>
      <c r="K33" s="15"/>
      <c r="L33" s="13"/>
      <c r="M33" s="14"/>
      <c r="N33" s="14"/>
      <c r="O33" s="14">
        <v>1062</v>
      </c>
      <c r="P33" s="15">
        <v>1062</v>
      </c>
      <c r="Q33" s="13"/>
      <c r="R33" s="14"/>
      <c r="S33" s="14"/>
      <c r="T33" s="14"/>
      <c r="U33" s="15"/>
    </row>
    <row r="35" spans="1:21">
      <c r="K35" t="s">
        <v>40</v>
      </c>
    </row>
    <row r="36" spans="1:21" ht="39.75" customHeight="1">
      <c r="A36" s="42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21">
      <c r="A37" s="4" t="s">
        <v>45</v>
      </c>
      <c r="B37" s="5">
        <f>B38+B39</f>
        <v>2152873.7200000002</v>
      </c>
      <c r="C37" s="5"/>
      <c r="D37" s="5"/>
      <c r="E37" s="5"/>
      <c r="F37" s="5"/>
      <c r="G37" s="5"/>
      <c r="H37" s="5"/>
      <c r="I37" s="41">
        <f>I38+I39</f>
        <v>1687365.56</v>
      </c>
      <c r="J37" s="41"/>
      <c r="K37" s="19"/>
      <c r="L37" s="19"/>
      <c r="R37" s="40">
        <v>1544860.95</v>
      </c>
      <c r="S37" s="40"/>
    </row>
    <row r="38" spans="1:21">
      <c r="A38" s="4" t="s">
        <v>46</v>
      </c>
      <c r="B38" s="5">
        <v>2088287.51</v>
      </c>
      <c r="C38" s="5"/>
      <c r="D38" s="5"/>
      <c r="E38" s="5"/>
      <c r="F38" s="5"/>
      <c r="G38" s="5"/>
      <c r="H38" s="5"/>
      <c r="I38" s="41">
        <v>1636744.59</v>
      </c>
      <c r="J38" s="41"/>
      <c r="K38" s="40"/>
      <c r="L38" s="40"/>
      <c r="R38" s="40">
        <v>1467617.9</v>
      </c>
      <c r="S38" s="40"/>
    </row>
    <row r="39" spans="1:21">
      <c r="A39" s="4" t="s">
        <v>26</v>
      </c>
      <c r="B39" s="5">
        <v>64586.21</v>
      </c>
      <c r="C39" s="5"/>
      <c r="D39" s="5"/>
      <c r="E39" s="5"/>
      <c r="F39" s="5"/>
      <c r="G39" s="5"/>
      <c r="H39" s="5"/>
      <c r="I39" s="41">
        <v>50620.97</v>
      </c>
      <c r="J39" s="41"/>
      <c r="K39" s="40"/>
      <c r="L39" s="40"/>
      <c r="R39" s="40">
        <v>77243.05</v>
      </c>
      <c r="S39" s="40"/>
    </row>
    <row r="40" spans="1:21" hidden="1">
      <c r="B40" s="5"/>
      <c r="C40" s="5"/>
      <c r="D40" s="5"/>
      <c r="E40" s="5"/>
      <c r="F40" s="5"/>
      <c r="G40" s="5"/>
      <c r="H40" s="5"/>
      <c r="I40" s="5"/>
      <c r="J40" s="5"/>
    </row>
    <row r="41" spans="1:21" hidden="1">
      <c r="A41" s="4" t="s">
        <v>27</v>
      </c>
      <c r="B41" s="5">
        <v>1715305.5</v>
      </c>
      <c r="C41" s="5"/>
      <c r="D41" s="5"/>
      <c r="E41" s="5"/>
      <c r="F41" s="5"/>
      <c r="G41" s="5"/>
      <c r="H41" s="5"/>
      <c r="I41" s="5"/>
      <c r="J41" s="5"/>
    </row>
    <row r="42" spans="1:21" hidden="1">
      <c r="B42" s="5"/>
      <c r="C42" s="5"/>
      <c r="D42" s="5"/>
      <c r="E42" s="5"/>
      <c r="F42" s="5"/>
      <c r="G42" s="5"/>
      <c r="H42" s="5"/>
      <c r="I42" s="5"/>
      <c r="J42" s="5"/>
    </row>
    <row r="43" spans="1:21" hidden="1">
      <c r="A43" s="4" t="s">
        <v>33</v>
      </c>
      <c r="B43" s="5">
        <f>B44+B45+B46</f>
        <v>473</v>
      </c>
      <c r="C43" s="5"/>
      <c r="D43" s="5"/>
      <c r="E43" s="5"/>
      <c r="F43" s="5"/>
      <c r="G43" s="5"/>
      <c r="H43" s="5"/>
      <c r="I43" s="5">
        <f>I44+I45+I46</f>
        <v>489</v>
      </c>
      <c r="J43" s="5"/>
      <c r="K43" s="5"/>
      <c r="R43" s="5">
        <f>R44+R45+R46</f>
        <v>0</v>
      </c>
    </row>
    <row r="44" spans="1:21" hidden="1">
      <c r="A44" s="3" t="s">
        <v>29</v>
      </c>
      <c r="B44" s="5">
        <v>298</v>
      </c>
      <c r="C44" s="5"/>
      <c r="D44" s="5"/>
      <c r="E44" s="5"/>
      <c r="F44" s="5"/>
      <c r="G44" s="5"/>
      <c r="H44" s="5"/>
      <c r="I44" s="5">
        <v>300</v>
      </c>
      <c r="J44" s="5">
        <v>3312</v>
      </c>
      <c r="K44" s="5"/>
      <c r="R44" s="5">
        <f>P44*Q44</f>
        <v>0</v>
      </c>
    </row>
    <row r="45" spans="1:21" hidden="1">
      <c r="A45" s="4" t="s">
        <v>30</v>
      </c>
      <c r="B45" s="5">
        <v>149</v>
      </c>
      <c r="C45" s="5"/>
      <c r="D45" s="5"/>
      <c r="E45" s="5"/>
      <c r="F45" s="5"/>
      <c r="G45" s="5"/>
      <c r="H45" s="5"/>
      <c r="I45" s="5">
        <v>149</v>
      </c>
      <c r="J45" s="5">
        <v>3312</v>
      </c>
      <c r="K45" s="5"/>
      <c r="R45" s="5">
        <f t="shared" ref="R45:R46" si="12">P45*Q45</f>
        <v>0</v>
      </c>
    </row>
    <row r="46" spans="1:21" hidden="1">
      <c r="A46" s="3" t="s">
        <v>31</v>
      </c>
      <c r="B46" s="5">
        <v>26</v>
      </c>
      <c r="C46" s="5"/>
      <c r="D46" s="5"/>
      <c r="E46" s="5"/>
      <c r="F46" s="5"/>
      <c r="G46" s="5"/>
      <c r="H46" s="5"/>
      <c r="I46" s="5">
        <v>40</v>
      </c>
      <c r="J46" s="5">
        <v>5000</v>
      </c>
      <c r="K46" s="5"/>
      <c r="R46" s="5">
        <f t="shared" si="12"/>
        <v>0</v>
      </c>
    </row>
    <row r="47" spans="1:21">
      <c r="A47" s="3"/>
      <c r="B47" s="5"/>
      <c r="C47" s="5"/>
      <c r="D47" s="5"/>
      <c r="E47" s="5"/>
      <c r="F47" s="5"/>
      <c r="G47" s="5"/>
      <c r="H47" s="5"/>
      <c r="I47" s="5"/>
      <c r="J47" s="5"/>
    </row>
    <row r="48" spans="1:21">
      <c r="A48" s="3" t="s">
        <v>54</v>
      </c>
      <c r="B48" s="5">
        <v>473</v>
      </c>
      <c r="C48" s="5"/>
      <c r="D48" s="5"/>
      <c r="E48" s="5"/>
      <c r="F48" s="5"/>
      <c r="G48" s="5"/>
      <c r="H48" s="5"/>
      <c r="I48" s="5">
        <v>350</v>
      </c>
      <c r="J48" s="5"/>
      <c r="R48">
        <v>420</v>
      </c>
    </row>
    <row r="50" spans="1:15" hidden="1">
      <c r="A50" s="17" t="s">
        <v>34</v>
      </c>
    </row>
    <row r="51" spans="1:15" hidden="1"/>
    <row r="52" spans="1:15" hidden="1">
      <c r="A52" t="s">
        <v>35</v>
      </c>
      <c r="G52" t="s">
        <v>36</v>
      </c>
    </row>
    <row r="53" spans="1:15" hidden="1">
      <c r="A53" t="s">
        <v>37</v>
      </c>
      <c r="G53" t="s">
        <v>38</v>
      </c>
    </row>
    <row r="54" spans="1:15" ht="31.5" hidden="1" customHeight="1">
      <c r="A54" s="16" t="s">
        <v>43</v>
      </c>
      <c r="G54" t="s">
        <v>39</v>
      </c>
    </row>
    <row r="55" spans="1:15" ht="30" hidden="1" customHeight="1">
      <c r="A55" s="16" t="s">
        <v>42</v>
      </c>
      <c r="G55" s="44" t="s">
        <v>48</v>
      </c>
      <c r="H55" s="44"/>
      <c r="I55" s="44"/>
      <c r="J55" s="44"/>
      <c r="K55" s="44"/>
      <c r="L55" s="44"/>
      <c r="M55" s="44"/>
      <c r="N55" s="16"/>
      <c r="O55" s="16"/>
    </row>
    <row r="56" spans="1:15" hidden="1">
      <c r="A56" t="s">
        <v>44</v>
      </c>
      <c r="G56">
        <v>1121839.1299999999</v>
      </c>
      <c r="H56" t="s">
        <v>49</v>
      </c>
    </row>
    <row r="57" spans="1:15" hidden="1">
      <c r="A57" t="s">
        <v>47</v>
      </c>
      <c r="G57">
        <v>34696.06</v>
      </c>
      <c r="H57" t="s">
        <v>49</v>
      </c>
    </row>
    <row r="60" spans="1:15">
      <c r="A60" s="17" t="s">
        <v>57</v>
      </c>
      <c r="E60">
        <v>2022</v>
      </c>
      <c r="I60">
        <v>2023</v>
      </c>
    </row>
    <row r="62" spans="1:15">
      <c r="A62" s="4" t="s">
        <v>33</v>
      </c>
      <c r="B62" s="5">
        <f>B63+B64+B65</f>
        <v>473</v>
      </c>
      <c r="C62" s="5"/>
      <c r="D62" s="5"/>
      <c r="E62" s="5">
        <f>E63+E64+E65</f>
        <v>529</v>
      </c>
      <c r="F62" s="5"/>
      <c r="G62" s="5"/>
      <c r="H62" s="5"/>
      <c r="I62" s="5">
        <f>I63+I64+I65</f>
        <v>451</v>
      </c>
      <c r="J62" s="5"/>
      <c r="K62" s="20">
        <f>K63+K64+K65</f>
        <v>1544352</v>
      </c>
      <c r="L62" s="20"/>
    </row>
    <row r="63" spans="1:15">
      <c r="A63" s="3" t="s">
        <v>29</v>
      </c>
      <c r="B63" s="5">
        <v>298</v>
      </c>
      <c r="C63" s="5"/>
      <c r="D63" s="5"/>
      <c r="E63" s="5">
        <v>340</v>
      </c>
      <c r="F63" s="5"/>
      <c r="G63" s="5"/>
      <c r="H63" s="5"/>
      <c r="I63" s="5">
        <v>294</v>
      </c>
      <c r="J63" s="5">
        <v>3312</v>
      </c>
      <c r="K63" s="5">
        <f>I63*J63</f>
        <v>973728</v>
      </c>
    </row>
    <row r="64" spans="1:15">
      <c r="A64" s="4" t="s">
        <v>30</v>
      </c>
      <c r="B64" s="5">
        <v>149</v>
      </c>
      <c r="C64" s="5"/>
      <c r="D64" s="5"/>
      <c r="E64" s="18">
        <v>149</v>
      </c>
      <c r="F64" s="5"/>
      <c r="G64" s="5"/>
      <c r="H64" s="5"/>
      <c r="I64" s="18">
        <v>127</v>
      </c>
      <c r="J64" s="5">
        <v>3312</v>
      </c>
      <c r="K64" s="5">
        <f t="shared" ref="K64:K65" si="13">I64*J64</f>
        <v>420624</v>
      </c>
    </row>
    <row r="65" spans="1:11">
      <c r="A65" s="3" t="s">
        <v>31</v>
      </c>
      <c r="B65" s="5">
        <v>26</v>
      </c>
      <c r="C65" s="5"/>
      <c r="D65" s="5"/>
      <c r="E65" s="18">
        <v>40</v>
      </c>
      <c r="F65" s="5"/>
      <c r="G65" s="5"/>
      <c r="H65" s="5"/>
      <c r="I65" s="18">
        <v>30</v>
      </c>
      <c r="J65" s="5">
        <v>5000</v>
      </c>
      <c r="K65" s="5">
        <f t="shared" si="13"/>
        <v>150000</v>
      </c>
    </row>
  </sheetData>
  <mergeCells count="46">
    <mergeCell ref="Q2:U2"/>
    <mergeCell ref="Q3:R3"/>
    <mergeCell ref="S3:S4"/>
    <mergeCell ref="T3:U3"/>
    <mergeCell ref="L18:P18"/>
    <mergeCell ref="Q18:U18"/>
    <mergeCell ref="A36:M36"/>
    <mergeCell ref="G55:M55"/>
    <mergeCell ref="L2:P2"/>
    <mergeCell ref="L3:M3"/>
    <mergeCell ref="N3:N4"/>
    <mergeCell ref="O3:P3"/>
    <mergeCell ref="L19:M19"/>
    <mergeCell ref="N19:N20"/>
    <mergeCell ref="O19:P19"/>
    <mergeCell ref="A17:K17"/>
    <mergeCell ref="A18:A20"/>
    <mergeCell ref="B18:F18"/>
    <mergeCell ref="G18:K18"/>
    <mergeCell ref="B19:C19"/>
    <mergeCell ref="D19:D20"/>
    <mergeCell ref="E19:F19"/>
    <mergeCell ref="G19:H19"/>
    <mergeCell ref="I19:I20"/>
    <mergeCell ref="J19:K19"/>
    <mergeCell ref="A1:K1"/>
    <mergeCell ref="A2:A4"/>
    <mergeCell ref="B2:F2"/>
    <mergeCell ref="G2:K2"/>
    <mergeCell ref="B3:C3"/>
    <mergeCell ref="D3:D4"/>
    <mergeCell ref="E3:F3"/>
    <mergeCell ref="G3:H3"/>
    <mergeCell ref="I3:I4"/>
    <mergeCell ref="J3:K3"/>
    <mergeCell ref="K38:L38"/>
    <mergeCell ref="K39:L39"/>
    <mergeCell ref="I37:J37"/>
    <mergeCell ref="I38:J38"/>
    <mergeCell ref="I39:J39"/>
    <mergeCell ref="Q19:R19"/>
    <mergeCell ref="S19:S20"/>
    <mergeCell ref="T19:U19"/>
    <mergeCell ref="R38:S38"/>
    <mergeCell ref="R39:S39"/>
    <mergeCell ref="R37:S3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расчет недостатка средств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2023-03-28T00:28:49Z</dcterms:modified>
</cp:coreProperties>
</file>